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640"/>
  </bookViews>
  <sheets>
    <sheet name="人员清单" sheetId="12" r:id="rId1"/>
    <sheet name="额度安排" sheetId="14" state="hidden" r:id="rId2"/>
    <sheet name="2024年10月科室支出需求(考核项目经费)" sheetId="9" state="hidden" r:id="rId3"/>
  </sheets>
  <externalReferences>
    <externalReference r:id="rId4"/>
  </externalReferences>
  <definedNames>
    <definedName name="_xlnm._FilterDatabase" localSheetId="0" hidden="1">人员清单!$A$5:$IL$41</definedName>
    <definedName name="_xlnm._FilterDatabase" localSheetId="2" hidden="1">'2024年10月科室支出需求(考核项目经费)'!$A$4:$IS$8</definedName>
    <definedName name="_xlnm.Print_Area" localSheetId="2">'2024年10月科室支出需求(考核项目经费)'!$A$1:$N$8</definedName>
    <definedName name="_xlnm.Print_Area" localSheetId="0">人员清单!$A$1:$G$41</definedName>
    <definedName name="_xlnm.Print_Titles" localSheetId="2">'2024年10月科室支出需求(考核项目经费)'!$3:$3</definedName>
    <definedName name="_xlnm.Print_Titles" localSheetId="0">人员清单!$4:$4</definedName>
  </definedNames>
  <calcPr calcId="144525"/>
</workbook>
</file>

<file path=xl/sharedStrings.xml><?xml version="1.0" encoding="utf-8"?>
<sst xmlns="http://schemas.openxmlformats.org/spreadsheetml/2006/main" count="139" uniqueCount="126">
  <si>
    <t>中共茂名市委党校新校区物业管理项目社会化配套服务</t>
  </si>
  <si>
    <t>序号</t>
  </si>
  <si>
    <t>部门</t>
  </si>
  <si>
    <t>岗位</t>
  </si>
  <si>
    <t>人数</t>
  </si>
  <si>
    <t>人员详细要求</t>
  </si>
  <si>
    <t>预估费用(元）</t>
  </si>
  <si>
    <t>备注</t>
  </si>
  <si>
    <t>合计</t>
  </si>
  <si>
    <t>服务中心</t>
  </si>
  <si>
    <t>项目经理</t>
  </si>
  <si>
    <t>1.大专或以上学历，酒店管理或经济、工商、财务管理专业，酒店中层及以上管理工作经验不少于5年；
2.专业知识技能全面，熟悉酒店的运营管理，经验丰富，较强的计划能力，组织管理能力、应变能力、沟通协调能力、长远规划的能力；
3.全面主持项目生产、运营、管理工作；
4.带领全体员工做好项目后勤保障服务工作；
5.做好与项目相关职能部门的沟通，将工作要求及时传达；
6.评估属下部门经理的工作业绩和管理效果，对下属部门经理的工作业绩和个人表现提出聘任和使用意见；
7.对项目的安全生产、综治维稳、消防安全、计划生育等工作负全责。</t>
  </si>
  <si>
    <t>党校内勤行政</t>
  </si>
  <si>
    <t>党校内勤行政文员主任</t>
  </si>
  <si>
    <t>1.大专及以上学历，中文类专业，文字写作能力较强，爱岗敬业，态度认真负责，组织纪律性、原则性，言行规范，熟练掌握办公软件。
2.熟悉公文处理流程，有较强的写作能力和计算机应用能力；
3.负责管理党校内勤行政文员；
4.具有计划能力，组织管理能力、应变能力、沟通协调能力。</t>
  </si>
  <si>
    <t>党校内勤行政文员</t>
  </si>
  <si>
    <t>1.大专及以上学历，法定退休年龄以内，文字写作能力较强，爱岗敬业，态度认真负责，组织纪律性、原则性，言行规范，熟练掌握办公软件。2.熟悉公文处理流程，有较强的写作能力和计算机应用能力。</t>
  </si>
  <si>
    <t>物业内勤行政文员</t>
  </si>
  <si>
    <t>1.大专及以上学历，中文类专业，文字写作能力较强，爱岗敬业，态度认真负责，组织纪律性、原则性，言行规范，熟练掌握办公软件。2.熟悉公文处理流程，有较强的写作能力和计算机应用能力。</t>
  </si>
  <si>
    <t>医护人员</t>
  </si>
  <si>
    <t>1.临床医学、护理学、预防医学、中医学等相关专业大专及以上学历，法定退休年龄以内；2.持有有效的执业资格证书；3.有学校医务室工作经验者优先。</t>
  </si>
  <si>
    <t>餐饮服务</t>
  </si>
  <si>
    <t>餐饮主管</t>
  </si>
  <si>
    <t>1.专科或以上学历，具有酒店或同行业五年以上工作经验，曾任星级酒店管理岗位；
2.负责餐饮部的运营管理、行政管理和日常事务，确保公司管理方针和部门管理制度在餐饮部的贯彻落实；
3.积极进取，责任心强，很强的自我约束力，独立工作和承受压力能力；
4.人际沟通交往能力强；高度的工作热情，良好的团队合作精神；
5.较强的动手能力、创新能力、组织能力、协调能力，较强的口头和书面表达能力；
6.善于运用电脑操作；
7.负责制订并不断完善本部门的管理制度和工作规程，检查、督导属下员工严格执行公司各项规章制度和工作规程；
8.负责对下属业务培训、督导属下员工严格按照操作流程为客人提供优质服务，定期对属下员工进行评估；
9.根据部门的运营计划，制定餐饮部的工作计划并带领全体员工积极完成各项接待任务。分析和总结年度、季度和月度的运营情况；
10.定期做好各项分析与总结工作，为部门的运营管理决策提供准确数据。</t>
  </si>
  <si>
    <t>行政总厨</t>
  </si>
  <si>
    <t>身体健康，品貌端正，法定退休年龄以内，精通餐厅运行、菜品设计、成本控制、营养搭配、食品安全等相关知识，具有四星级（含）以上酒店相关职位管理5年以上经验。</t>
  </si>
  <si>
    <t>镬头</t>
  </si>
  <si>
    <t>身体健康，品貌端正，法定退休年龄以内，从事相关工作经历，经过初级的培训，具备胜任岗位的工作能力。</t>
  </si>
  <si>
    <t>砧板</t>
  </si>
  <si>
    <t>打荷</t>
  </si>
  <si>
    <t>熟食间</t>
  </si>
  <si>
    <t>蒸岗</t>
  </si>
  <si>
    <t>煎岗</t>
  </si>
  <si>
    <t>中厨杂工</t>
  </si>
  <si>
    <t>身体健康，品貌端正，法定退休年龄以内，思想作风正派，工作责任心强，不怕吃苦，具备胜任该岗位工作的能力。</t>
  </si>
  <si>
    <t>洗碗</t>
  </si>
  <si>
    <t>服务员</t>
  </si>
  <si>
    <t>具有初中（或以上）学历，身体健康，品貌端正，法定退休年龄以内，思想作风正派，工作责任心强，有较强的服务意识，具备胜任该岗位工作的能力。</t>
  </si>
  <si>
    <t>面点</t>
  </si>
  <si>
    <t>具有高中（或以上）学历，面点相关专业毕业，法定退休年龄以内，身体健康，有充沛精力；有相应的美学知识；能根据客情使用各种配料，调料，制作规格，口味不同的点心，熟练使用搅拌机，烤箱，蒸柜等设备；服从上级安排，有敬业精神。</t>
  </si>
  <si>
    <t>内勤</t>
  </si>
  <si>
    <t>具有大专（或以上）学历，身体健康，品貌端正，责任心强。熟悉Excel电子表格、统计系统的运用，负责每周菜谱更新、食材数据汇总、成本核算、食堂相关档案检查资料整理等。</t>
  </si>
  <si>
    <t>食品安全检测、仓管</t>
  </si>
  <si>
    <t>具有中专（或以上）学历，身体健康，品貌端正。食品或生物相关理科专业及大专优先，熟悉ISO9001质量管理体系和食品安全管理体系；熟悉常规理化检测及检测仪器的维护和校正；熟悉仓库管理知识，能对仓库管理系统进行信息录入，具备胜任该岗位工作的能力；工作认真负责，吃苦耐劳，沟通能力强。有驾驶证优先。</t>
  </si>
  <si>
    <t>客房服务（保洁）</t>
  </si>
  <si>
    <t>客房经理</t>
  </si>
  <si>
    <t>1.法定退休年龄以内，具有酒店管理五年以上工作经验，曾任职酒店同类管理岗位1年以上；
2.全面负责学员宿舍、教学区管理工作，熟悉客房的工作和服务流程，以及掌握客房服务的基本技能，具有一定的领导和沟通能力；
3.与各部门协调、沟通、配合和控制房态，保证学员宿舍所有的工作正常运营；
4.负责学员宿舍消耗品领用、设备添置、更新的审批和申购工作，做好资源合理的分配和使用；
5.参加公司行政例会和主持部门例会，贯彻落实上级决议和指示；
6.根据上级确定的方针政策，制定部门的各项计划和有关规章制度，并落实监督；
7.检查学员宿舍服务接待、卫生清洁、设备保养工作。对管理和服务中存在的薄弱环节及时制定措施予以改进，使服务质量指标达到标准；
8.掌握客情，监督落实服务接待任务，参与对VIP客人的接待；
9.处理住宿人员投诉，对住宿人员反馈的意见定期组织下属进行质量分析，提高服务质量；
10.负责对经理助理、主管及员工的任用、督导、思想教育、业务培训和定期评核工作，提出奖惩建议；
11.检查管辖区域的消防安全工作，监督下属落实安全管理制度，并与中心紧密合作，保证住宿人员的人身及财产安全；
12.与各部门密切协调沟通，保证管理与服务信息的畅通。</t>
  </si>
  <si>
    <t>经理助理</t>
  </si>
  <si>
    <t>具有高中（或以上）学历，身体健康，品貌端正，法定退休年龄以内，普通话标准、流利，有3年以上（含3年）四星级酒店客房管理经验，协助经理负责客房管理工作，具有良好的沟通技巧和沟通能力和良好的团队精神及领导技能。</t>
  </si>
  <si>
    <t>宿舍保洁人员</t>
  </si>
  <si>
    <t>办公区保洁员</t>
  </si>
  <si>
    <t>办公区服务员</t>
  </si>
  <si>
    <t>具有高中（或以上）学历，35周岁及以下，158cm以上，品貌端正，身材匀称，体重标准，工作责任心强，有较强的服务意识，具备胜任该岗位工作的能力。</t>
  </si>
  <si>
    <t>客房前台</t>
  </si>
  <si>
    <t>具有高中（或以上）学历，身体健康，品貌端正，身材匀称，体重标准，法定退休年龄以内，普通话标准、流利，能熟练操作计算机、复印机，具备胜任该岗位工作的能力。</t>
  </si>
  <si>
    <t>工程部（含园林）</t>
  </si>
  <si>
    <t>工程部（含园林部）主管</t>
  </si>
  <si>
    <t>1.专科及以上，法定退休年龄以内，机电/园林相关专业，持中级工程师/园艺师等职称；
2.5年以上酒店/大型物业工程管理经验，2年大型酒店同岗经历优先；
3.精通高低压配电、空调等设备维护，能编制检修计划与预算；
4.掌握绿植养护技术，熟悉市政绿化规范，可统筹保洁管理；
5.高压电工证、电梯管理A4证（工程方向）；中级园艺师证（园林方向）；
6.统筹设备运维，确保完好率≥98%，维修响应≤30分钟；
7.编制年度维护计划，控制预算偏差≤5%，推行节能措施；
8.管理备品备件库存，监督物料使用，分析能耗数据提节能方案；
9.制定四季养护方案，建立绿植档案，监督外包团队工作；
10.落实公共区域“4321”清扫标准，对接市政做好垃圾分类；
11.协调与公司其他部门之间关系，确保良好的配合与合作，保证公司目标的达成；
12.与外联单位的良好沟通和关系，包括供电局（公司）、自来水公司、燃气公司、各通信运营商、市政、质监、军民融合（人防）等单位。</t>
  </si>
  <si>
    <t>智慧校园技术支持人员</t>
  </si>
  <si>
    <t>具有计算机相关专业大专以上学历，身体健康，品貌端正，法定退休年龄以内；熟悉软件，对计算机、打印机等设备设施有维修能力，熟悉多媒体基本操作；对调音、音响设备有一定了解，熟悉信息化设备、软件的管理与维护，负责22个教室包括会议室报告厅日常运转。有良好的协调能力和团队管理能力。</t>
  </si>
  <si>
    <t>保洁车和垃圾车驾驶员</t>
  </si>
  <si>
    <t>具有初中（或以上）学历，身体健康，品貌端正。工作认真负责，吃苦耐劳，沟通能力强。有相关工具驾驶证。</t>
  </si>
  <si>
    <t>绿化养护</t>
  </si>
  <si>
    <t>具有初中（或以上）学历，身体健康，品貌端正，法定退休年龄以内，思想作风正派，工作责任心强，具备胜任该岗位工作的能力。</t>
  </si>
  <si>
    <t>水电工</t>
  </si>
  <si>
    <t>具有高中（或以上）学历，身体健康，品貌端正，法定退休年龄以内，普通话标准、流利，思想觉悟较高，作风正派，工作责任心强，具备胜任该岗位工作的能力。</t>
  </si>
  <si>
    <t>安保</t>
  </si>
  <si>
    <t>保安（秩序维护）主管</t>
  </si>
  <si>
    <t>1.高中以上文化程度，法定退休年龄以内，熟悉有关安全保卫、侦破、消防、擒拿格斗等业务知识，具有消防部门颁发的有效期内的建（构）筑物消防员证初级或以上资格证书；
2.具有酒店安全生产部工作经验或部队退役军人；
3.接受过酒店保安培训，有丰富的管理经验，曾任大型酒店管理岗位；
4.具有大型酒店筹备、运营工作经验或大型物业管理安保经验；
5.全面负责保安部工作，确保酒店人、财、物的绝对安全；
6.制定酒店安全管理制度，消防预案，突发事件应急预案和本部门的工作规程。</t>
  </si>
  <si>
    <t>班长</t>
  </si>
  <si>
    <t>政审合格，高中（或以上）学历，身体健康，法定退休年龄以内，从事安保工作三年以上工作经验，退伍军人优先考虑。</t>
  </si>
  <si>
    <t>保安员</t>
  </si>
  <si>
    <t>政审合格，初中（或以上）学历，身体健康，法定退休年龄以内，退伍军人优先择用。</t>
  </si>
  <si>
    <t>公务车司机</t>
  </si>
  <si>
    <t>具有高中（或以上）学历，身体健康，品貌端正。工作认真负责，吃苦耐劳，沟通能力强。有驾驶证。</t>
  </si>
  <si>
    <t>合计：</t>
  </si>
  <si>
    <t>2025年3月各科室安排额度汇总表</t>
  </si>
  <si>
    <t>单位：万元</t>
  </si>
  <si>
    <t>科室名称</t>
  </si>
  <si>
    <t>科室管理资金</t>
  </si>
  <si>
    <t>额度占比</t>
  </si>
  <si>
    <t>应安排额度
（按比例计算）</t>
  </si>
  <si>
    <t>实际申报需求</t>
  </si>
  <si>
    <t>需求
满足率</t>
  </si>
  <si>
    <t>实际安排</t>
  </si>
  <si>
    <t>实际支出</t>
  </si>
  <si>
    <t>剩余额度</t>
  </si>
  <si>
    <t>剩余率</t>
  </si>
  <si>
    <t>指标已用余额</t>
  </si>
  <si>
    <t>指标未用余额</t>
  </si>
  <si>
    <t>平均每月余额
（按10个月平均）</t>
  </si>
  <si>
    <t>法规税政科</t>
  </si>
  <si>
    <t>综合科</t>
  </si>
  <si>
    <t>行政科</t>
  </si>
  <si>
    <t>政法科</t>
  </si>
  <si>
    <t>科教和文化科</t>
  </si>
  <si>
    <t>经济建设科</t>
  </si>
  <si>
    <t>工贸发展科</t>
  </si>
  <si>
    <t>农业农村科</t>
  </si>
  <si>
    <t>资源环境科</t>
  </si>
  <si>
    <t>社会保障科</t>
  </si>
  <si>
    <t>资产管理科</t>
  </si>
  <si>
    <t>金融与国际债务管理科</t>
  </si>
  <si>
    <t>金融协调科</t>
  </si>
  <si>
    <t>注：2025年市级预算资金剔除基本支出（主要为人员经费）43.4亿元和事业发展类资金中转移支付给县区的资金14.19亿元、征地拆迁经费6.4亿元、债务付息和发行费等9.47亿元（一般债3.58亿元、专项债5.89亿元）。</t>
  </si>
  <si>
    <t>2024年科室支出需求情况表（涉考核项目经费）</t>
  </si>
  <si>
    <t>（统计截至10月28日 ）</t>
  </si>
  <si>
    <t>科室</t>
  </si>
  <si>
    <t>预算单位</t>
  </si>
  <si>
    <t>考核事项
名称</t>
  </si>
  <si>
    <t>考核事项安排资金</t>
  </si>
  <si>
    <t>考核资金
全省排名</t>
  </si>
  <si>
    <t>考核资金
支出进度</t>
  </si>
  <si>
    <t>项目名称</t>
  </si>
  <si>
    <t>支出
需求</t>
  </si>
  <si>
    <t>支出后是否跳出倒数后5位</t>
  </si>
  <si>
    <t>资金
来源</t>
  </si>
  <si>
    <t>资金
标识</t>
  </si>
  <si>
    <t>现审批环节</t>
  </si>
  <si>
    <t>支出说明</t>
  </si>
  <si>
    <t>（请根据文件规范表述）</t>
  </si>
  <si>
    <t xml:space="preserve">（是/否）
</t>
  </si>
  <si>
    <t>（中央/省/市）</t>
  </si>
  <si>
    <t>（直达/三保）</t>
  </si>
  <si>
    <t>（科室计划/
授权支付待支付/
直接支付待支付/
授权支付待审核）</t>
  </si>
  <si>
    <r>
      <rPr>
        <b/>
        <sz val="11"/>
        <rFont val="宋体"/>
        <charset val="134"/>
      </rPr>
      <t xml:space="preserve">示例：
单位申请拨付预付款/进度款/结算款XX元。理由如下：
1.支出进度涉省对地市主职领导/党委政府/部门考核。
2.市领导重点关注项目/市委市政府督办项目/重大工程项目/民生保障项目。
</t>
    </r>
    <r>
      <rPr>
        <b/>
        <sz val="14"/>
        <color indexed="10"/>
        <rFont val="宋体"/>
        <charset val="134"/>
      </rPr>
      <t>(请简明扼要规范表述，否则直接剔除或置后安排)</t>
    </r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</si>
</sst>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38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Arial"/>
      <charset val="0"/>
    </font>
    <font>
      <b/>
      <sz val="10"/>
      <color rgb="FFFF0000"/>
      <name val="宋体"/>
      <charset val="134"/>
    </font>
    <font>
      <b/>
      <sz val="12"/>
      <color rgb="FFFF0000"/>
      <name val="宋体"/>
      <charset val="134"/>
    </font>
    <font>
      <sz val="12"/>
      <name val="Times New Roman"/>
      <charset val="0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4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3" fillId="23" borderId="18" applyNumberFormat="0" applyAlignment="0" applyProtection="0">
      <alignment vertical="center"/>
    </xf>
    <xf numFmtId="0" fontId="34" fillId="23" borderId="12" applyNumberFormat="0" applyAlignment="0" applyProtection="0">
      <alignment vertical="center"/>
    </xf>
    <xf numFmtId="0" fontId="32" fillId="22" borderId="17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0" borderId="0"/>
    <xf numFmtId="0" fontId="2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/>
    <xf numFmtId="0" fontId="2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0" borderId="0"/>
    <xf numFmtId="0" fontId="2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43" fontId="25" fillId="0" borderId="0" applyFill="0" applyBorder="0" applyAlignment="0" applyProtection="0"/>
  </cellStyleXfs>
  <cellXfs count="71">
    <xf numFmtId="0" fontId="0" fillId="0" borderId="0" xfId="0">
      <alignment vertical="center"/>
    </xf>
    <xf numFmtId="0" fontId="1" fillId="0" borderId="0" xfId="54" applyFont="1" applyFill="1" applyAlignment="1">
      <alignment horizontal="center" vertical="center" wrapText="1"/>
    </xf>
    <xf numFmtId="0" fontId="2" fillId="0" borderId="0" xfId="54" applyFill="1" applyAlignment="1">
      <alignment horizontal="center" vertical="center" wrapText="1"/>
    </xf>
    <xf numFmtId="0" fontId="3" fillId="0" borderId="0" xfId="54" applyFont="1" applyFill="1" applyAlignment="1">
      <alignment horizontal="center" vertical="center" wrapText="1"/>
    </xf>
    <xf numFmtId="0" fontId="4" fillId="0" borderId="0" xfId="54" applyFont="1" applyFill="1" applyAlignment="1">
      <alignment horizontal="center" vertical="center" wrapText="1"/>
    </xf>
    <xf numFmtId="0" fontId="2" fillId="0" borderId="0" xfId="54" applyFont="1" applyFill="1" applyAlignment="1" applyProtection="1">
      <alignment horizontal="center" vertical="center" wrapText="1"/>
    </xf>
    <xf numFmtId="43" fontId="5" fillId="0" borderId="0" xfId="56" applyFont="1" applyFill="1" applyAlignment="1" applyProtection="1">
      <alignment horizontal="center" vertical="center" wrapText="1"/>
    </xf>
    <xf numFmtId="0" fontId="2" fillId="0" borderId="0" xfId="54" applyFont="1" applyFill="1" applyAlignment="1">
      <alignment horizontal="center" vertical="center" wrapText="1"/>
    </xf>
    <xf numFmtId="0" fontId="1" fillId="0" borderId="0" xfId="54" applyFont="1" applyFill="1" applyAlignment="1" applyProtection="1">
      <alignment horizontal="center" vertical="center" wrapText="1"/>
    </xf>
    <xf numFmtId="0" fontId="2" fillId="0" borderId="0" xfId="54" applyFont="1" applyFill="1" applyAlignment="1" applyProtection="1">
      <alignment horizontal="right" vertical="center" wrapText="1"/>
    </xf>
    <xf numFmtId="0" fontId="3" fillId="0" borderId="1" xfId="54" applyFont="1" applyFill="1" applyBorder="1" applyAlignment="1" applyProtection="1">
      <alignment horizontal="center" vertical="center" wrapText="1"/>
    </xf>
    <xf numFmtId="0" fontId="3" fillId="0" borderId="2" xfId="54" applyFont="1" applyFill="1" applyBorder="1" applyAlignment="1" applyProtection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4" fillId="0" borderId="3" xfId="54" applyFont="1" applyFill="1" applyBorder="1" applyAlignment="1" applyProtection="1">
      <alignment vertical="center" wrapText="1"/>
    </xf>
    <xf numFmtId="0" fontId="6" fillId="0" borderId="4" xfId="54" applyFont="1" applyFill="1" applyBorder="1" applyAlignment="1" applyProtection="1">
      <alignment horizontal="center" vertical="center" wrapText="1"/>
    </xf>
    <xf numFmtId="0" fontId="7" fillId="0" borderId="3" xfId="54" applyFont="1" applyFill="1" applyBorder="1" applyAlignment="1" applyProtection="1">
      <alignment vertical="center" wrapText="1"/>
    </xf>
    <xf numFmtId="0" fontId="8" fillId="0" borderId="5" xfId="54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54" applyFont="1" applyFill="1" applyBorder="1" applyAlignment="1" applyProtection="1">
      <alignment horizontal="center" vertical="center" wrapText="1"/>
    </xf>
    <xf numFmtId="0" fontId="2" fillId="0" borderId="0" xfId="54" applyFont="1" applyFill="1" applyAlignment="1" applyProtection="1">
      <alignment vertical="center" wrapText="1"/>
    </xf>
    <xf numFmtId="0" fontId="9" fillId="0" borderId="2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justify" vertical="center" wrapText="1"/>
    </xf>
    <xf numFmtId="0" fontId="3" fillId="0" borderId="0" xfId="54" applyFont="1" applyFill="1" applyAlignment="1" applyProtection="1">
      <alignment horizontal="center" vertical="center" wrapText="1"/>
    </xf>
    <xf numFmtId="177" fontId="4" fillId="0" borderId="6" xfId="54" applyNumberFormat="1" applyFont="1" applyFill="1" applyBorder="1" applyAlignment="1" applyProtection="1">
      <alignment horizontal="center" vertical="center" wrapText="1"/>
    </xf>
    <xf numFmtId="177" fontId="10" fillId="0" borderId="6" xfId="54" applyNumberFormat="1" applyFont="1" applyFill="1" applyBorder="1" applyAlignment="1" applyProtection="1">
      <alignment horizontal="center" vertical="center" wrapText="1"/>
    </xf>
    <xf numFmtId="176" fontId="11" fillId="0" borderId="4" xfId="56" applyNumberFormat="1" applyFont="1" applyFill="1" applyBorder="1" applyAlignment="1" applyProtection="1">
      <alignment horizontal="center" vertical="center" wrapText="1"/>
    </xf>
    <xf numFmtId="0" fontId="9" fillId="0" borderId="4" xfId="54" applyFont="1" applyFill="1" applyBorder="1" applyAlignment="1" applyProtection="1">
      <alignment horizontal="left" vertical="center" wrapText="1"/>
    </xf>
    <xf numFmtId="0" fontId="4" fillId="0" borderId="0" xfId="54" applyFont="1" applyFill="1" applyAlignment="1" applyProtection="1">
      <alignment horizontal="center" vertical="center" wrapText="1"/>
    </xf>
    <xf numFmtId="177" fontId="8" fillId="0" borderId="5" xfId="54" applyNumberFormat="1" applyFont="1" applyFill="1" applyBorder="1" applyAlignment="1" applyProtection="1">
      <alignment horizontal="center" vertical="center" wrapText="1"/>
    </xf>
    <xf numFmtId="177" fontId="2" fillId="0" borderId="5" xfId="54" applyNumberFormat="1" applyFont="1" applyFill="1" applyBorder="1" applyAlignment="1" applyProtection="1">
      <alignment horizontal="center" vertical="center" wrapText="1"/>
    </xf>
    <xf numFmtId="0" fontId="7" fillId="0" borderId="5" xfId="54" applyFont="1" applyFill="1" applyBorder="1" applyAlignment="1" applyProtection="1">
      <alignment horizontal="justify" vertical="top" wrapText="1"/>
    </xf>
    <xf numFmtId="0" fontId="2" fillId="0" borderId="5" xfId="54" applyFont="1" applyFill="1" applyBorder="1" applyAlignment="1" applyProtection="1">
      <alignment horizontal="justify" vertical="top" wrapText="1"/>
    </xf>
    <xf numFmtId="0" fontId="12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177" fontId="13" fillId="0" borderId="5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0" fontId="13" fillId="0" borderId="5" xfId="0" applyNumberFormat="1" applyFont="1" applyBorder="1" applyAlignment="1">
      <alignment horizontal="right" vertical="center"/>
    </xf>
    <xf numFmtId="10" fontId="0" fillId="0" borderId="5" xfId="0" applyNumberFormat="1" applyBorder="1">
      <alignment vertical="center"/>
    </xf>
    <xf numFmtId="0" fontId="0" fillId="0" borderId="5" xfId="0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0" fontId="0" fillId="0" borderId="5" xfId="0" applyNumberFormat="1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justify" vertical="center" wrapText="1"/>
    </xf>
    <xf numFmtId="0" fontId="4" fillId="2" borderId="0" xfId="54" applyFont="1" applyFill="1" applyAlignment="1">
      <alignment horizontal="center" vertical="center" wrapText="1"/>
    </xf>
    <xf numFmtId="0" fontId="3" fillId="0" borderId="5" xfId="54" applyFont="1" applyFill="1" applyBorder="1" applyAlignment="1" applyProtection="1">
      <alignment horizontal="center" vertical="center" wrapText="1"/>
    </xf>
    <xf numFmtId="0" fontId="4" fillId="0" borderId="8" xfId="54" applyFont="1" applyFill="1" applyBorder="1" applyAlignment="1" applyProtection="1">
      <alignment horizontal="center" vertical="center" wrapText="1"/>
    </xf>
    <xf numFmtId="177" fontId="4" fillId="0" borderId="10" xfId="54" applyNumberFormat="1" applyFont="1" applyFill="1" applyBorder="1" applyAlignment="1" applyProtection="1">
      <alignment horizontal="center" vertical="center" wrapText="1"/>
    </xf>
    <xf numFmtId="0" fontId="10" fillId="0" borderId="4" xfId="54" applyFont="1" applyFill="1" applyBorder="1" applyAlignment="1" applyProtection="1">
      <alignment horizontal="left" vertical="center" wrapText="1"/>
    </xf>
    <xf numFmtId="0" fontId="4" fillId="0" borderId="11" xfId="54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77" fontId="15" fillId="0" borderId="5" xfId="54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4" fillId="2" borderId="0" xfId="54" applyFont="1" applyFill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justify" vertical="center"/>
    </xf>
    <xf numFmtId="0" fontId="2" fillId="0" borderId="5" xfId="0" applyFont="1" applyFill="1" applyBorder="1" applyAlignment="1">
      <alignment horizontal="justify" vertical="center"/>
    </xf>
    <xf numFmtId="0" fontId="16" fillId="0" borderId="5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千位分隔 6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千位分隔 3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E7E6E6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5&#24180;&#24037;&#20316;\&#20020;&#26102;&#25320;&#27454;&#23457;&#25209;&#23567;&#32452;\&#25511;&#25903;&#20986;&#21508;&#31185;&#23460;&#39069;&#24230;&#34920;&#26684;&#65288;2&#26376;&#35760;&#3613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支出记录 (2)"/>
      <sheetName val="汇总"/>
      <sheetName val="中央省支出进度"/>
      <sheetName val="结转资金支出进度"/>
      <sheetName val="2025年市级预算支出进度（剔除刚性支出）"/>
    </sheetNames>
    <sheetDataSet>
      <sheetData sheetId="0">
        <row r="1">
          <cell r="B1" t="str">
            <v>2月额度使用记录</v>
          </cell>
        </row>
        <row r="2">
          <cell r="F2" t="str">
            <v>单位：万元</v>
          </cell>
        </row>
        <row r="3">
          <cell r="B3" t="str">
            <v>科室</v>
          </cell>
        </row>
        <row r="3">
          <cell r="F3" t="str">
            <v>金额</v>
          </cell>
        </row>
        <row r="4">
          <cell r="B4" t="str">
            <v>经济建设科</v>
          </cell>
        </row>
        <row r="4">
          <cell r="F4">
            <v>20</v>
          </cell>
        </row>
        <row r="5">
          <cell r="B5" t="str">
            <v>行政科</v>
          </cell>
        </row>
        <row r="5">
          <cell r="F5">
            <v>9.2</v>
          </cell>
        </row>
        <row r="6">
          <cell r="B6" t="str">
            <v>科教和文化科</v>
          </cell>
        </row>
        <row r="6">
          <cell r="F6">
            <v>90</v>
          </cell>
        </row>
        <row r="7">
          <cell r="B7" t="str">
            <v>政法科</v>
          </cell>
        </row>
        <row r="7">
          <cell r="F7">
            <v>168.560164</v>
          </cell>
        </row>
        <row r="8">
          <cell r="B8" t="str">
            <v>经济建设科</v>
          </cell>
        </row>
        <row r="8">
          <cell r="F8">
            <v>395.48</v>
          </cell>
        </row>
        <row r="9">
          <cell r="B9" t="str">
            <v>经济建设科</v>
          </cell>
        </row>
        <row r="9">
          <cell r="F9">
            <v>356.220366</v>
          </cell>
        </row>
        <row r="10">
          <cell r="B10" t="str">
            <v>科教和文化科</v>
          </cell>
        </row>
        <row r="10">
          <cell r="F10">
            <v>805.73</v>
          </cell>
        </row>
        <row r="11">
          <cell r="B11" t="str">
            <v>政法科</v>
          </cell>
        </row>
        <row r="11">
          <cell r="F11">
            <v>36.4</v>
          </cell>
        </row>
        <row r="12">
          <cell r="B12" t="str">
            <v>社会保障科</v>
          </cell>
        </row>
        <row r="12">
          <cell r="F12">
            <v>2.6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41"/>
  <sheetViews>
    <sheetView tabSelected="1" view="pageBreakPreview" zoomScale="55" zoomScaleNormal="100" topLeftCell="A33" workbookViewId="0">
      <selection activeCell="F6" sqref="F6"/>
    </sheetView>
  </sheetViews>
  <sheetFormatPr defaultColWidth="7.875" defaultRowHeight="14.25"/>
  <cols>
    <col min="1" max="1" width="6.25" style="5" customWidth="1"/>
    <col min="2" max="2" width="13.625" style="5" customWidth="1"/>
    <col min="3" max="3" width="18.5666666666667" style="5" customWidth="1"/>
    <col min="4" max="4" width="10" style="5" customWidth="1"/>
    <col min="5" max="5" width="59.4666666666667" style="5" customWidth="1"/>
    <col min="6" max="6" width="22.5" style="5" customWidth="1"/>
    <col min="7" max="7" width="29.4583333333333" style="5" customWidth="1"/>
    <col min="8" max="8" width="7.875" style="5"/>
    <col min="9" max="9" width="14.125" style="5" customWidth="1"/>
    <col min="10" max="10" width="7.875" style="5" customWidth="1"/>
    <col min="11" max="246" width="7.875" style="5"/>
    <col min="247" max="16384" width="7.875" style="7"/>
  </cols>
  <sheetData>
    <row r="1" s="1" customFormat="1" ht="53.1" customHeight="1" spans="1:24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</row>
    <row r="2" s="1" customFormat="1" ht="20" customHeight="1" spans="1:246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</row>
    <row r="3" s="2" customFormat="1" ht="36" customHeight="1" spans="1:246">
      <c r="A3" s="51" t="s">
        <v>1</v>
      </c>
      <c r="B3" s="51" t="s">
        <v>2</v>
      </c>
      <c r="C3" s="51" t="s">
        <v>3</v>
      </c>
      <c r="D3" s="51" t="s">
        <v>4</v>
      </c>
      <c r="E3" s="51" t="s">
        <v>5</v>
      </c>
      <c r="F3" s="51" t="s">
        <v>6</v>
      </c>
      <c r="G3" s="51" t="s">
        <v>7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</row>
    <row r="4" s="3" customFormat="1" ht="58" customHeight="1" spans="1:246">
      <c r="A4" s="51"/>
      <c r="B4" s="51"/>
      <c r="C4" s="51"/>
      <c r="D4" s="51"/>
      <c r="E4" s="51"/>
      <c r="F4" s="51"/>
      <c r="G4" s="51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</row>
    <row r="5" s="4" customFormat="1" ht="71" customHeight="1" spans="1:246">
      <c r="A5" s="52" t="s">
        <v>8</v>
      </c>
      <c r="B5" s="52"/>
      <c r="C5" s="52"/>
      <c r="D5" s="52"/>
      <c r="E5" s="52"/>
      <c r="F5" s="53"/>
      <c r="G5" s="54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</row>
    <row r="6" s="4" customFormat="1" ht="188" customHeight="1" spans="1:246">
      <c r="A6" s="55">
        <v>1</v>
      </c>
      <c r="B6" s="17" t="s">
        <v>9</v>
      </c>
      <c r="C6" s="56" t="s">
        <v>10</v>
      </c>
      <c r="D6" s="56">
        <v>1</v>
      </c>
      <c r="E6" s="57" t="s">
        <v>11</v>
      </c>
      <c r="F6" s="58"/>
      <c r="G6" s="31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</row>
    <row r="7" s="4" customFormat="1" ht="104" customHeight="1" spans="1:246">
      <c r="A7" s="55">
        <v>2</v>
      </c>
      <c r="B7" s="59" t="s">
        <v>12</v>
      </c>
      <c r="C7" s="57" t="s">
        <v>13</v>
      </c>
      <c r="D7" s="17">
        <v>1</v>
      </c>
      <c r="E7" s="57" t="s">
        <v>14</v>
      </c>
      <c r="F7" s="58"/>
      <c r="G7" s="31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</row>
    <row r="8" s="4" customFormat="1" ht="84" customHeight="1" spans="1:246">
      <c r="A8" s="55">
        <v>3</v>
      </c>
      <c r="B8" s="60"/>
      <c r="C8" s="57" t="s">
        <v>15</v>
      </c>
      <c r="D8" s="61">
        <v>8</v>
      </c>
      <c r="E8" s="57" t="s">
        <v>16</v>
      </c>
      <c r="F8" s="58"/>
      <c r="G8" s="31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</row>
    <row r="9" s="4" customFormat="1" ht="81" customHeight="1" spans="1:246">
      <c r="A9" s="55">
        <v>4</v>
      </c>
      <c r="B9" s="60"/>
      <c r="C9" s="17" t="s">
        <v>17</v>
      </c>
      <c r="D9" s="61">
        <v>2</v>
      </c>
      <c r="E9" s="57" t="s">
        <v>18</v>
      </c>
      <c r="F9" s="58"/>
      <c r="G9" s="31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</row>
    <row r="10" s="4" customFormat="1" ht="73" customHeight="1" spans="1:246">
      <c r="A10" s="55">
        <v>5</v>
      </c>
      <c r="B10" s="62"/>
      <c r="C10" s="61" t="s">
        <v>19</v>
      </c>
      <c r="D10" s="61">
        <v>1</v>
      </c>
      <c r="E10" s="57" t="s">
        <v>20</v>
      </c>
      <c r="F10" s="58"/>
      <c r="G10" s="31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</row>
    <row r="11" s="50" customFormat="1" ht="298" customHeight="1" spans="1:246">
      <c r="A11" s="55">
        <v>6</v>
      </c>
      <c r="B11" s="59" t="s">
        <v>21</v>
      </c>
      <c r="C11" s="61" t="s">
        <v>22</v>
      </c>
      <c r="D11" s="61">
        <v>1</v>
      </c>
      <c r="E11" s="57" t="s">
        <v>23</v>
      </c>
      <c r="F11" s="58"/>
      <c r="G11" s="31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</row>
    <row r="12" s="50" customFormat="1" ht="67" customHeight="1" spans="1:246">
      <c r="A12" s="55">
        <v>7</v>
      </c>
      <c r="B12" s="60"/>
      <c r="C12" s="61" t="s">
        <v>24</v>
      </c>
      <c r="D12" s="61">
        <v>1</v>
      </c>
      <c r="E12" s="64" t="s">
        <v>25</v>
      </c>
      <c r="F12" s="58"/>
      <c r="G12" s="31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</row>
    <row r="13" s="50" customFormat="1" ht="67" customHeight="1" spans="1:246">
      <c r="A13" s="55">
        <v>8</v>
      </c>
      <c r="B13" s="60"/>
      <c r="C13" s="17" t="s">
        <v>26</v>
      </c>
      <c r="D13" s="17">
        <v>4</v>
      </c>
      <c r="E13" s="64" t="s">
        <v>27</v>
      </c>
      <c r="F13" s="58"/>
      <c r="G13" s="31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</row>
    <row r="14" s="50" customFormat="1" ht="67" customHeight="1" spans="1:246">
      <c r="A14" s="55">
        <v>9</v>
      </c>
      <c r="B14" s="60"/>
      <c r="C14" s="17" t="s">
        <v>28</v>
      </c>
      <c r="D14" s="17">
        <v>2</v>
      </c>
      <c r="E14" s="64" t="s">
        <v>27</v>
      </c>
      <c r="F14" s="58"/>
      <c r="G14" s="31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</row>
    <row r="15" s="50" customFormat="1" ht="67" customHeight="1" spans="1:246">
      <c r="A15" s="55">
        <v>10</v>
      </c>
      <c r="B15" s="60"/>
      <c r="C15" s="17" t="s">
        <v>29</v>
      </c>
      <c r="D15" s="17">
        <v>1</v>
      </c>
      <c r="E15" s="64" t="s">
        <v>27</v>
      </c>
      <c r="F15" s="58"/>
      <c r="G15" s="31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</row>
    <row r="16" s="50" customFormat="1" ht="67" customHeight="1" spans="1:246">
      <c r="A16" s="55">
        <v>11</v>
      </c>
      <c r="B16" s="60"/>
      <c r="C16" s="17" t="s">
        <v>30</v>
      </c>
      <c r="D16" s="17">
        <v>1</v>
      </c>
      <c r="E16" s="64" t="s">
        <v>27</v>
      </c>
      <c r="F16" s="58"/>
      <c r="G16" s="31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</row>
    <row r="17" s="50" customFormat="1" ht="67" customHeight="1" spans="1:246">
      <c r="A17" s="55">
        <v>12</v>
      </c>
      <c r="B17" s="60"/>
      <c r="C17" s="17" t="s">
        <v>31</v>
      </c>
      <c r="D17" s="17">
        <v>2</v>
      </c>
      <c r="E17" s="65" t="s">
        <v>27</v>
      </c>
      <c r="F17" s="58"/>
      <c r="G17" s="31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</row>
    <row r="18" s="50" customFormat="1" ht="67" customHeight="1" spans="1:246">
      <c r="A18" s="55">
        <v>13</v>
      </c>
      <c r="B18" s="60"/>
      <c r="C18" s="17" t="s">
        <v>32</v>
      </c>
      <c r="D18" s="17">
        <v>1</v>
      </c>
      <c r="E18" s="65" t="s">
        <v>27</v>
      </c>
      <c r="F18" s="58"/>
      <c r="G18" s="31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</row>
    <row r="19" s="50" customFormat="1" ht="67" customHeight="1" spans="1:246">
      <c r="A19" s="55">
        <v>14</v>
      </c>
      <c r="B19" s="60"/>
      <c r="C19" s="17" t="s">
        <v>33</v>
      </c>
      <c r="D19" s="17">
        <v>3</v>
      </c>
      <c r="E19" s="64" t="s">
        <v>34</v>
      </c>
      <c r="F19" s="58"/>
      <c r="G19" s="31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</row>
    <row r="20" s="50" customFormat="1" ht="67" customHeight="1" spans="1:246">
      <c r="A20" s="55">
        <v>15</v>
      </c>
      <c r="B20" s="60"/>
      <c r="C20" s="17" t="s">
        <v>35</v>
      </c>
      <c r="D20" s="17">
        <v>3</v>
      </c>
      <c r="E20" s="65" t="s">
        <v>34</v>
      </c>
      <c r="F20" s="58"/>
      <c r="G20" s="31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</row>
    <row r="21" s="50" customFormat="1" ht="67" customHeight="1" spans="1:246">
      <c r="A21" s="55">
        <v>16</v>
      </c>
      <c r="B21" s="60"/>
      <c r="C21" s="61" t="s">
        <v>36</v>
      </c>
      <c r="D21" s="17">
        <v>8</v>
      </c>
      <c r="E21" s="64" t="s">
        <v>37</v>
      </c>
      <c r="F21" s="58"/>
      <c r="G21" s="31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</row>
    <row r="22" s="50" customFormat="1" ht="67" customHeight="1" spans="1:246">
      <c r="A22" s="55">
        <v>17</v>
      </c>
      <c r="B22" s="60"/>
      <c r="C22" s="17" t="s">
        <v>38</v>
      </c>
      <c r="D22" s="17">
        <v>2</v>
      </c>
      <c r="E22" s="64" t="s">
        <v>39</v>
      </c>
      <c r="F22" s="58"/>
      <c r="G22" s="31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</row>
    <row r="23" s="50" customFormat="1" ht="67" customHeight="1" spans="1:246">
      <c r="A23" s="55">
        <v>18</v>
      </c>
      <c r="B23" s="60"/>
      <c r="C23" s="17" t="s">
        <v>40</v>
      </c>
      <c r="D23" s="17">
        <v>1</v>
      </c>
      <c r="E23" s="64" t="s">
        <v>41</v>
      </c>
      <c r="F23" s="58"/>
      <c r="G23" s="31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</row>
    <row r="24" s="50" customFormat="1" ht="102" customHeight="1" spans="1:246">
      <c r="A24" s="55">
        <v>19</v>
      </c>
      <c r="B24" s="62"/>
      <c r="C24" s="17" t="s">
        <v>42</v>
      </c>
      <c r="D24" s="17">
        <v>1</v>
      </c>
      <c r="E24" s="64" t="s">
        <v>43</v>
      </c>
      <c r="F24" s="58"/>
      <c r="G24" s="31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</row>
    <row r="25" s="50" customFormat="1" ht="365" customHeight="1" spans="1:246">
      <c r="A25" s="55">
        <v>20</v>
      </c>
      <c r="B25" s="59" t="s">
        <v>44</v>
      </c>
      <c r="C25" s="66" t="s">
        <v>45</v>
      </c>
      <c r="D25" s="61">
        <v>1</v>
      </c>
      <c r="E25" s="57" t="s">
        <v>46</v>
      </c>
      <c r="F25" s="58"/>
      <c r="G25" s="31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</row>
    <row r="26" s="50" customFormat="1" ht="67" customHeight="1" spans="1:246">
      <c r="A26" s="55">
        <v>21</v>
      </c>
      <c r="B26" s="60"/>
      <c r="C26" s="66" t="s">
        <v>47</v>
      </c>
      <c r="D26" s="61">
        <v>1</v>
      </c>
      <c r="E26" s="57" t="s">
        <v>48</v>
      </c>
      <c r="F26" s="58"/>
      <c r="G26" s="31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</row>
    <row r="27" s="50" customFormat="1" ht="67" customHeight="1" spans="1:246">
      <c r="A27" s="55">
        <v>22</v>
      </c>
      <c r="B27" s="60"/>
      <c r="C27" s="66" t="s">
        <v>49</v>
      </c>
      <c r="D27" s="61">
        <v>30</v>
      </c>
      <c r="E27" s="57" t="s">
        <v>37</v>
      </c>
      <c r="F27" s="58"/>
      <c r="G27" s="31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</row>
    <row r="28" s="50" customFormat="1" ht="67" customHeight="1" spans="1:246">
      <c r="A28" s="55">
        <v>23</v>
      </c>
      <c r="B28" s="60"/>
      <c r="C28" s="66" t="s">
        <v>50</v>
      </c>
      <c r="D28" s="61">
        <v>7</v>
      </c>
      <c r="E28" s="67" t="s">
        <v>37</v>
      </c>
      <c r="F28" s="58"/>
      <c r="G28" s="31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</row>
    <row r="29" s="50" customFormat="1" ht="67" customHeight="1" spans="1:246">
      <c r="A29" s="55">
        <v>24</v>
      </c>
      <c r="B29" s="60"/>
      <c r="C29" s="66" t="s">
        <v>51</v>
      </c>
      <c r="D29" s="61">
        <v>10</v>
      </c>
      <c r="E29" s="67" t="s">
        <v>52</v>
      </c>
      <c r="F29" s="58"/>
      <c r="G29" s="31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</row>
    <row r="30" s="50" customFormat="1" ht="67" customHeight="1" spans="1:246">
      <c r="A30" s="55">
        <v>25</v>
      </c>
      <c r="B30" s="62"/>
      <c r="C30" s="68" t="s">
        <v>53</v>
      </c>
      <c r="D30" s="69">
        <v>4</v>
      </c>
      <c r="E30" s="67" t="s">
        <v>54</v>
      </c>
      <c r="F30" s="58"/>
      <c r="G30" s="31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</row>
    <row r="31" s="50" customFormat="1" ht="291" customHeight="1" spans="1:246">
      <c r="A31" s="55">
        <v>26</v>
      </c>
      <c r="B31" s="59" t="s">
        <v>55</v>
      </c>
      <c r="C31" s="57" t="s">
        <v>56</v>
      </c>
      <c r="D31" s="61">
        <v>1</v>
      </c>
      <c r="E31" s="57" t="s">
        <v>57</v>
      </c>
      <c r="F31" s="58"/>
      <c r="G31" s="31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</row>
    <row r="32" s="50" customFormat="1" ht="84" customHeight="1" spans="1:246">
      <c r="A32" s="55">
        <v>27</v>
      </c>
      <c r="B32" s="60"/>
      <c r="C32" s="17" t="s">
        <v>58</v>
      </c>
      <c r="D32" s="17">
        <v>3</v>
      </c>
      <c r="E32" s="57" t="s">
        <v>59</v>
      </c>
      <c r="F32" s="58"/>
      <c r="G32" s="31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</row>
    <row r="33" s="50" customFormat="1" ht="52" customHeight="1" spans="1:246">
      <c r="A33" s="55">
        <v>28</v>
      </c>
      <c r="B33" s="60"/>
      <c r="C33" s="70" t="s">
        <v>60</v>
      </c>
      <c r="D33" s="17">
        <v>1</v>
      </c>
      <c r="E33" s="57" t="s">
        <v>61</v>
      </c>
      <c r="F33" s="58"/>
      <c r="G33" s="31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</row>
    <row r="34" s="50" customFormat="1" ht="51" customHeight="1" spans="1:246">
      <c r="A34" s="55">
        <v>29</v>
      </c>
      <c r="B34" s="60"/>
      <c r="C34" s="17" t="s">
        <v>62</v>
      </c>
      <c r="D34" s="17">
        <v>10</v>
      </c>
      <c r="E34" s="57" t="s">
        <v>63</v>
      </c>
      <c r="F34" s="58"/>
      <c r="G34" s="31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  <c r="IL34" s="63"/>
    </row>
    <row r="35" s="50" customFormat="1" ht="67" customHeight="1" spans="1:246">
      <c r="A35" s="55">
        <v>30</v>
      </c>
      <c r="B35" s="62"/>
      <c r="C35" s="17" t="s">
        <v>64</v>
      </c>
      <c r="D35" s="17">
        <v>3</v>
      </c>
      <c r="E35" s="57" t="s">
        <v>65</v>
      </c>
      <c r="F35" s="58"/>
      <c r="G35" s="31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  <c r="IL35" s="63"/>
    </row>
    <row r="36" s="50" customFormat="1" ht="156" customHeight="1" spans="1:246">
      <c r="A36" s="55">
        <v>31</v>
      </c>
      <c r="B36" s="59" t="s">
        <v>66</v>
      </c>
      <c r="C36" s="17" t="s">
        <v>67</v>
      </c>
      <c r="D36" s="61">
        <v>1</v>
      </c>
      <c r="E36" s="57" t="s">
        <v>68</v>
      </c>
      <c r="F36" s="58"/>
      <c r="G36" s="31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  <c r="IL36" s="63"/>
    </row>
    <row r="37" s="50" customFormat="1" ht="67" customHeight="1" spans="1:246">
      <c r="A37" s="55">
        <v>32</v>
      </c>
      <c r="B37" s="60"/>
      <c r="C37" s="17" t="s">
        <v>69</v>
      </c>
      <c r="D37" s="17">
        <v>1</v>
      </c>
      <c r="E37" s="57" t="s">
        <v>70</v>
      </c>
      <c r="F37" s="58"/>
      <c r="G37" s="31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  <c r="IJ37" s="63"/>
      <c r="IK37" s="63"/>
      <c r="IL37" s="63"/>
    </row>
    <row r="38" s="50" customFormat="1" ht="67" customHeight="1" spans="1:246">
      <c r="A38" s="55">
        <v>33</v>
      </c>
      <c r="B38" s="62"/>
      <c r="C38" s="17" t="s">
        <v>71</v>
      </c>
      <c r="D38" s="17">
        <v>20</v>
      </c>
      <c r="E38" s="57" t="s">
        <v>72</v>
      </c>
      <c r="F38" s="58"/>
      <c r="G38" s="31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</row>
    <row r="39" s="50" customFormat="1" ht="67" customHeight="1" spans="1:246">
      <c r="A39" s="55">
        <v>34</v>
      </c>
      <c r="B39" s="17"/>
      <c r="C39" s="17" t="s">
        <v>73</v>
      </c>
      <c r="D39" s="61">
        <v>3</v>
      </c>
      <c r="E39" s="57" t="s">
        <v>74</v>
      </c>
      <c r="F39" s="58"/>
      <c r="G39" s="31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</row>
    <row r="40" s="4" customFormat="1" ht="75.95" customHeight="1" spans="1:246">
      <c r="A40" s="16"/>
      <c r="B40" s="17"/>
      <c r="C40" s="17" t="s">
        <v>75</v>
      </c>
      <c r="D40" s="17">
        <v>140</v>
      </c>
      <c r="E40" s="18"/>
      <c r="F40" s="28"/>
      <c r="G40" s="31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</row>
    <row r="41" s="4" customFormat="1" ht="60" customHeight="1" spans="1:246">
      <c r="A41" s="16"/>
      <c r="B41" s="17"/>
      <c r="C41" s="17"/>
      <c r="D41" s="17"/>
      <c r="E41" s="18"/>
      <c r="F41" s="28"/>
      <c r="G41" s="31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</row>
  </sheetData>
  <sheetProtection selectLockedCells="1" selectUnlockedCells="1"/>
  <autoFilter ref="A5:IL41">
    <extLst/>
  </autoFilter>
  <mergeCells count="14">
    <mergeCell ref="A1:G1"/>
    <mergeCell ref="A5:E5"/>
    <mergeCell ref="A3:A4"/>
    <mergeCell ref="B3:B4"/>
    <mergeCell ref="B7:B10"/>
    <mergeCell ref="B11:B24"/>
    <mergeCell ref="B25:B30"/>
    <mergeCell ref="B31:B35"/>
    <mergeCell ref="B36:B38"/>
    <mergeCell ref="C3:C4"/>
    <mergeCell ref="D3:D4"/>
    <mergeCell ref="E3:E4"/>
    <mergeCell ref="F3:F4"/>
    <mergeCell ref="G3:G4"/>
  </mergeCells>
  <dataValidations count="1">
    <dataValidation allowBlank="1" showInputMessage="1" showErrorMessage="1" sqref="A5:C5 D5 E5 A6:A8 A9:A15 A16:A23 A24:A28 A29:A33 A34:A36 A37:A39"/>
  </dataValidations>
  <printOptions horizontalCentered="1"/>
  <pageMargins left="0.708333333333333" right="0.629861111111111" top="0.66875" bottom="0.590277777777778" header="0.313888888888889" footer="0.313888888888889"/>
  <pageSetup paperSize="9" scale="84" fitToHeight="0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zoomScaleSheetLayoutView="60" topLeftCell="A4" workbookViewId="0">
      <selection activeCell="B17" sqref="B17"/>
    </sheetView>
  </sheetViews>
  <sheetFormatPr defaultColWidth="8.875" defaultRowHeight="13.5"/>
  <cols>
    <col min="1" max="1" width="21.125" customWidth="1"/>
    <col min="2" max="2" width="14.5" customWidth="1"/>
    <col min="3" max="3" width="13.5" customWidth="1"/>
    <col min="4" max="4" width="15.5" customWidth="1"/>
    <col min="5" max="5" width="16.25" customWidth="1"/>
    <col min="6" max="7" width="12.625" customWidth="1"/>
    <col min="8" max="10" width="12.625" hidden="1" customWidth="1"/>
  </cols>
  <sheetData>
    <row r="1" ht="42" customHeight="1" spans="1:7">
      <c r="A1" s="32" t="s">
        <v>76</v>
      </c>
      <c r="B1" s="32"/>
      <c r="C1" s="32"/>
      <c r="D1" s="32"/>
      <c r="E1" s="32"/>
      <c r="F1" s="32"/>
      <c r="G1" s="32"/>
    </row>
    <row r="2" ht="21.95" customHeight="1" spans="1:7">
      <c r="A2" s="32"/>
      <c r="B2" s="32"/>
      <c r="C2" s="32"/>
      <c r="G2" t="s">
        <v>77</v>
      </c>
    </row>
    <row r="3" ht="21.95" customHeight="1" spans="1:10">
      <c r="A3" s="33" t="s">
        <v>78</v>
      </c>
      <c r="B3" s="34" t="s">
        <v>79</v>
      </c>
      <c r="C3" s="33" t="s">
        <v>80</v>
      </c>
      <c r="D3" s="35" t="s">
        <v>81</v>
      </c>
      <c r="E3" s="35" t="s">
        <v>82</v>
      </c>
      <c r="F3" s="35" t="s">
        <v>83</v>
      </c>
      <c r="G3" s="35" t="s">
        <v>84</v>
      </c>
      <c r="H3" s="35" t="s">
        <v>85</v>
      </c>
      <c r="I3" s="35" t="s">
        <v>86</v>
      </c>
      <c r="J3" s="35" t="s">
        <v>87</v>
      </c>
    </row>
    <row r="4" ht="33" customHeight="1" spans="1:10">
      <c r="A4" s="36"/>
      <c r="B4" s="37" t="s">
        <v>8</v>
      </c>
      <c r="C4" s="38"/>
      <c r="D4" s="39"/>
      <c r="E4" s="39"/>
      <c r="F4" s="39"/>
      <c r="G4" s="39"/>
      <c r="H4" s="39"/>
      <c r="I4" s="39"/>
      <c r="J4" s="39"/>
    </row>
    <row r="5" ht="26.1" customHeight="1" spans="1:10">
      <c r="A5" s="37" t="s">
        <v>8</v>
      </c>
      <c r="B5" s="40">
        <v>912081.311805</v>
      </c>
      <c r="C5" s="38"/>
      <c r="D5" s="39"/>
      <c r="E5" s="39"/>
      <c r="F5" s="39"/>
      <c r="G5" s="39"/>
      <c r="H5" s="39"/>
      <c r="I5" s="39"/>
      <c r="J5" s="39"/>
    </row>
    <row r="6" ht="24.95" customHeight="1" spans="1:10">
      <c r="A6" s="37" t="s">
        <v>88</v>
      </c>
      <c r="B6" s="40">
        <v>85412.506798</v>
      </c>
      <c r="C6" s="38"/>
      <c r="D6" s="39"/>
      <c r="E6" s="39"/>
      <c r="F6" s="39"/>
      <c r="G6" s="39"/>
      <c r="H6" s="39"/>
      <c r="I6" s="39"/>
      <c r="J6" s="39"/>
    </row>
    <row r="7" ht="24.95" customHeight="1" spans="1:10">
      <c r="A7" s="37" t="s">
        <v>89</v>
      </c>
      <c r="B7" s="40">
        <v>826668.805007</v>
      </c>
      <c r="C7" s="36"/>
      <c r="D7" s="41"/>
      <c r="E7" s="41"/>
      <c r="F7" s="41"/>
      <c r="G7" s="41"/>
      <c r="H7" s="41"/>
      <c r="I7" s="41"/>
      <c r="J7" s="41"/>
    </row>
    <row r="8" ht="36" customHeight="1" spans="1:10">
      <c r="A8" s="42" t="s">
        <v>90</v>
      </c>
      <c r="B8" s="40">
        <v>91852.0894452222</v>
      </c>
      <c r="C8" s="43">
        <v>1</v>
      </c>
      <c r="D8" s="40">
        <v>10000</v>
      </c>
      <c r="E8" s="40">
        <f>SUM(E9:E20)</f>
        <v>0</v>
      </c>
      <c r="F8" s="44" t="e">
        <f t="shared" ref="F8:F20" si="0">D8/E8</f>
        <v>#DIV/0!</v>
      </c>
      <c r="G8" s="40">
        <f>SUM(G9:G21)</f>
        <v>0</v>
      </c>
      <c r="H8" s="40" t="e">
        <f>SUM(H9:H21)</f>
        <v>#VALUE!</v>
      </c>
      <c r="I8" s="40" t="e">
        <f>SUM(I9:I21)</f>
        <v>#VALUE!</v>
      </c>
      <c r="J8" s="44" t="e">
        <f t="shared" ref="J8:J21" si="1">I8/G8</f>
        <v>#VALUE!</v>
      </c>
    </row>
    <row r="9" ht="20.1" customHeight="1" spans="1:10">
      <c r="A9" s="45" t="s">
        <v>91</v>
      </c>
      <c r="B9" s="46">
        <v>274.155555555556</v>
      </c>
      <c r="C9" s="47">
        <f t="shared" ref="C9:C21" si="2">B9/$B$8</f>
        <v>0.0029847503438564</v>
      </c>
      <c r="D9" s="46">
        <f t="shared" ref="D9:D21" si="3">C9*$D$8</f>
        <v>29.847503438564</v>
      </c>
      <c r="E9" s="46">
        <v>0</v>
      </c>
      <c r="F9" s="44"/>
      <c r="G9" s="46">
        <v>0</v>
      </c>
      <c r="H9" s="48" t="e">
        <f>SUMIF('[1]支出记录 (2)'!B$1:B$65536,A9,'[1]支出记录 (2)'!F$1:F$65536)</f>
        <v>#VALUE!</v>
      </c>
      <c r="I9" s="48" t="e">
        <f t="shared" ref="I9:I21" si="4">G9-H9</f>
        <v>#VALUE!</v>
      </c>
      <c r="J9" s="44"/>
    </row>
    <row r="10" ht="20.1" customHeight="1" spans="1:10">
      <c r="A10" s="45" t="s">
        <v>92</v>
      </c>
      <c r="B10" s="46">
        <v>7994.66703233333</v>
      </c>
      <c r="C10" s="47">
        <f t="shared" si="2"/>
        <v>0.087038488515834</v>
      </c>
      <c r="D10" s="46">
        <f t="shared" si="3"/>
        <v>870.38488515834</v>
      </c>
      <c r="E10" s="46"/>
      <c r="F10" s="44" t="e">
        <f t="shared" si="0"/>
        <v>#DIV/0!</v>
      </c>
      <c r="G10" s="46"/>
      <c r="H10" s="48" t="e">
        <f>SUMIF('[1]支出记录 (2)'!B$1:B$65536,A10,'[1]支出记录 (2)'!F$1:F$65536)</f>
        <v>#VALUE!</v>
      </c>
      <c r="I10" s="48" t="e">
        <f t="shared" si="4"/>
        <v>#VALUE!</v>
      </c>
      <c r="J10" s="44" t="e">
        <f t="shared" si="1"/>
        <v>#VALUE!</v>
      </c>
    </row>
    <row r="11" ht="20.1" customHeight="1" spans="1:10">
      <c r="A11" s="45" t="s">
        <v>93</v>
      </c>
      <c r="B11" s="46">
        <v>5420.24213666667</v>
      </c>
      <c r="C11" s="47">
        <f t="shared" si="2"/>
        <v>0.0590105480387481</v>
      </c>
      <c r="D11" s="46">
        <f t="shared" si="3"/>
        <v>590.105480387481</v>
      </c>
      <c r="E11" s="46"/>
      <c r="F11" s="44" t="e">
        <f t="shared" si="0"/>
        <v>#DIV/0!</v>
      </c>
      <c r="G11" s="46"/>
      <c r="H11" s="48" t="e">
        <f>SUMIF('[1]支出记录 (2)'!B$1:B$65536,A11,'[1]支出记录 (2)'!F$1:F$65536)</f>
        <v>#VALUE!</v>
      </c>
      <c r="I11" s="48" t="e">
        <f t="shared" si="4"/>
        <v>#VALUE!</v>
      </c>
      <c r="J11" s="44" t="e">
        <f t="shared" si="1"/>
        <v>#VALUE!</v>
      </c>
    </row>
    <row r="12" ht="20.1" customHeight="1" spans="1:10">
      <c r="A12" s="45" t="s">
        <v>94</v>
      </c>
      <c r="B12" s="46">
        <v>5422.96245844444</v>
      </c>
      <c r="C12" s="47">
        <f t="shared" si="2"/>
        <v>0.059040164368591</v>
      </c>
      <c r="D12" s="46">
        <f t="shared" si="3"/>
        <v>590.40164368591</v>
      </c>
      <c r="E12" s="46"/>
      <c r="F12" s="44" t="e">
        <f t="shared" si="0"/>
        <v>#DIV/0!</v>
      </c>
      <c r="G12" s="46"/>
      <c r="H12" s="48" t="e">
        <f>SUMIF('[1]支出记录 (2)'!B$1:B$65536,A12,'[1]支出记录 (2)'!F$1:F$65536)</f>
        <v>#VALUE!</v>
      </c>
      <c r="I12" s="48" t="e">
        <f t="shared" si="4"/>
        <v>#VALUE!</v>
      </c>
      <c r="J12" s="44" t="e">
        <f t="shared" si="1"/>
        <v>#VALUE!</v>
      </c>
    </row>
    <row r="13" ht="20.1" customHeight="1" spans="1:10">
      <c r="A13" s="45" t="s">
        <v>95</v>
      </c>
      <c r="B13" s="46">
        <v>15095.3500071111</v>
      </c>
      <c r="C13" s="47">
        <f t="shared" si="2"/>
        <v>0.164344111258498</v>
      </c>
      <c r="D13" s="46">
        <f t="shared" si="3"/>
        <v>1643.44111258498</v>
      </c>
      <c r="E13" s="46"/>
      <c r="F13" s="44" t="e">
        <f t="shared" si="0"/>
        <v>#DIV/0!</v>
      </c>
      <c r="G13" s="46"/>
      <c r="H13" s="48" t="e">
        <f>SUMIF('[1]支出记录 (2)'!B$1:B$65536,A13,'[1]支出记录 (2)'!F$1:F$65536)</f>
        <v>#VALUE!</v>
      </c>
      <c r="I13" s="48" t="e">
        <f t="shared" si="4"/>
        <v>#VALUE!</v>
      </c>
      <c r="J13" s="44" t="e">
        <f t="shared" si="1"/>
        <v>#VALUE!</v>
      </c>
    </row>
    <row r="14" ht="20.1" customHeight="1" spans="1:10">
      <c r="A14" s="45" t="s">
        <v>96</v>
      </c>
      <c r="B14" s="46">
        <v>12830.4338761111</v>
      </c>
      <c r="C14" s="47">
        <f t="shared" si="2"/>
        <v>0.139685813938536</v>
      </c>
      <c r="D14" s="46">
        <f t="shared" si="3"/>
        <v>1396.85813938536</v>
      </c>
      <c r="E14" s="46"/>
      <c r="F14" s="44" t="e">
        <f t="shared" si="0"/>
        <v>#DIV/0!</v>
      </c>
      <c r="G14" s="46"/>
      <c r="H14" s="48" t="e">
        <f>SUMIF('[1]支出记录 (2)'!B$1:B$65536,A14,'[1]支出记录 (2)'!F$1:F$65536)</f>
        <v>#VALUE!</v>
      </c>
      <c r="I14" s="48" t="e">
        <f t="shared" si="4"/>
        <v>#VALUE!</v>
      </c>
      <c r="J14" s="44" t="e">
        <f t="shared" si="1"/>
        <v>#VALUE!</v>
      </c>
    </row>
    <row r="15" ht="20.1" customHeight="1" spans="1:10">
      <c r="A15" s="45" t="s">
        <v>97</v>
      </c>
      <c r="B15" s="46">
        <v>6929.27068633333</v>
      </c>
      <c r="C15" s="47">
        <f t="shared" si="2"/>
        <v>0.075439445397328</v>
      </c>
      <c r="D15" s="46">
        <f t="shared" si="3"/>
        <v>754.39445397328</v>
      </c>
      <c r="E15" s="46"/>
      <c r="F15" s="44" t="e">
        <f t="shared" si="0"/>
        <v>#DIV/0!</v>
      </c>
      <c r="G15" s="46"/>
      <c r="H15" s="48" t="e">
        <f>SUMIF('[1]支出记录 (2)'!B$1:B$65536,A15,'[1]支出记录 (2)'!F$1:F$65536)</f>
        <v>#VALUE!</v>
      </c>
      <c r="I15" s="48" t="e">
        <f t="shared" si="4"/>
        <v>#VALUE!</v>
      </c>
      <c r="J15" s="44" t="e">
        <f t="shared" si="1"/>
        <v>#VALUE!</v>
      </c>
    </row>
    <row r="16" ht="20.1" customHeight="1" spans="1:10">
      <c r="A16" s="45" t="s">
        <v>98</v>
      </c>
      <c r="B16" s="46">
        <v>9993.46552455555</v>
      </c>
      <c r="C16" s="47">
        <f t="shared" si="2"/>
        <v>0.108799544843401</v>
      </c>
      <c r="D16" s="46">
        <f t="shared" si="3"/>
        <v>1087.99544843401</v>
      </c>
      <c r="E16" s="46"/>
      <c r="F16" s="44" t="e">
        <f t="shared" si="0"/>
        <v>#DIV/0!</v>
      </c>
      <c r="G16" s="46"/>
      <c r="H16" s="48" t="e">
        <f>SUMIF('[1]支出记录 (2)'!B$1:B$65536,A16,'[1]支出记录 (2)'!F$1:F$65536)</f>
        <v>#VALUE!</v>
      </c>
      <c r="I16" s="48" t="e">
        <f t="shared" si="4"/>
        <v>#VALUE!</v>
      </c>
      <c r="J16" s="44" t="e">
        <f t="shared" si="1"/>
        <v>#VALUE!</v>
      </c>
    </row>
    <row r="17" ht="20.1" customHeight="1" spans="1:10">
      <c r="A17" s="45" t="s">
        <v>99</v>
      </c>
      <c r="B17" s="46">
        <v>5139.84429588889</v>
      </c>
      <c r="C17" s="47">
        <f t="shared" si="2"/>
        <v>0.055957837507378</v>
      </c>
      <c r="D17" s="46">
        <f t="shared" si="3"/>
        <v>559.57837507378</v>
      </c>
      <c r="E17" s="46"/>
      <c r="F17" s="44" t="e">
        <f t="shared" si="0"/>
        <v>#DIV/0!</v>
      </c>
      <c r="G17" s="46"/>
      <c r="H17" s="48" t="e">
        <f>SUMIF('[1]支出记录 (2)'!B$1:B$65536,A17,'[1]支出记录 (2)'!F$1:F$65536)</f>
        <v>#VALUE!</v>
      </c>
      <c r="I17" s="48" t="e">
        <f t="shared" si="4"/>
        <v>#VALUE!</v>
      </c>
      <c r="J17" s="44" t="e">
        <f t="shared" si="1"/>
        <v>#VALUE!</v>
      </c>
    </row>
    <row r="18" ht="20.1" customHeight="1" spans="1:10">
      <c r="A18" s="45" t="s">
        <v>100</v>
      </c>
      <c r="B18" s="46">
        <v>21244.7985428889</v>
      </c>
      <c r="C18" s="47">
        <f t="shared" si="2"/>
        <v>0.231293579397109</v>
      </c>
      <c r="D18" s="46">
        <f t="shared" si="3"/>
        <v>2312.93579397109</v>
      </c>
      <c r="E18" s="46"/>
      <c r="F18" s="44" t="e">
        <f t="shared" si="0"/>
        <v>#DIV/0!</v>
      </c>
      <c r="G18" s="46"/>
      <c r="H18" s="48" t="e">
        <f>SUMIF('[1]支出记录 (2)'!B$1:B$65536,A18,'[1]支出记录 (2)'!F$1:F$65536)</f>
        <v>#VALUE!</v>
      </c>
      <c r="I18" s="48" t="e">
        <f t="shared" si="4"/>
        <v>#VALUE!</v>
      </c>
      <c r="J18" s="44" t="e">
        <f t="shared" si="1"/>
        <v>#VALUE!</v>
      </c>
    </row>
    <row r="19" ht="20.1" customHeight="1" spans="1:10">
      <c r="A19" s="45" t="s">
        <v>101</v>
      </c>
      <c r="B19" s="46">
        <v>926.405710444444</v>
      </c>
      <c r="C19" s="47">
        <f t="shared" si="2"/>
        <v>0.010085842532705</v>
      </c>
      <c r="D19" s="46">
        <f t="shared" si="3"/>
        <v>100.85842532705</v>
      </c>
      <c r="E19" s="46"/>
      <c r="F19" s="44" t="e">
        <f t="shared" si="0"/>
        <v>#DIV/0!</v>
      </c>
      <c r="G19" s="46"/>
      <c r="H19" s="48" t="e">
        <f>SUMIF('[1]支出记录 (2)'!B$1:B$65536,A19,'[1]支出记录 (2)'!F$1:F$65536)</f>
        <v>#VALUE!</v>
      </c>
      <c r="I19" s="48" t="e">
        <f t="shared" si="4"/>
        <v>#VALUE!</v>
      </c>
      <c r="J19" s="44" t="e">
        <f t="shared" si="1"/>
        <v>#VALUE!</v>
      </c>
    </row>
    <row r="20" ht="20.1" customHeight="1" spans="1:10">
      <c r="A20" s="45" t="s">
        <v>102</v>
      </c>
      <c r="B20" s="46">
        <v>499.938063333333</v>
      </c>
      <c r="C20" s="47">
        <f t="shared" si="2"/>
        <v>0.00544285999755597</v>
      </c>
      <c r="D20" s="46">
        <f t="shared" si="3"/>
        <v>54.4285999755597</v>
      </c>
      <c r="E20" s="46"/>
      <c r="F20" s="44" t="e">
        <f t="shared" si="0"/>
        <v>#DIV/0!</v>
      </c>
      <c r="G20" s="46"/>
      <c r="H20" s="48" t="e">
        <f>SUMIF('[1]支出记录 (2)'!B$1:B$65536,A20,'[1]支出记录 (2)'!F$1:F$65536)</f>
        <v>#VALUE!</v>
      </c>
      <c r="I20" s="48" t="e">
        <f t="shared" si="4"/>
        <v>#VALUE!</v>
      </c>
      <c r="J20" s="44" t="e">
        <f t="shared" si="1"/>
        <v>#VALUE!</v>
      </c>
    </row>
    <row r="21" ht="20.1" customHeight="1" spans="1:10">
      <c r="A21" s="45" t="s">
        <v>103</v>
      </c>
      <c r="B21" s="46">
        <v>80.5555555555556</v>
      </c>
      <c r="C21" s="47">
        <f t="shared" si="2"/>
        <v>0.000877013860458738</v>
      </c>
      <c r="D21" s="46">
        <f t="shared" si="3"/>
        <v>8.77013860458738</v>
      </c>
      <c r="E21" s="46"/>
      <c r="F21" s="44"/>
      <c r="G21" s="46"/>
      <c r="H21" s="48" t="e">
        <f>SUMIF('[1]支出记录 (2)'!B$1:B$65536,A21,'[1]支出记录 (2)'!F$1:F$65536)</f>
        <v>#VALUE!</v>
      </c>
      <c r="I21" s="48" t="e">
        <f t="shared" si="4"/>
        <v>#VALUE!</v>
      </c>
      <c r="J21" s="44" t="e">
        <f t="shared" si="1"/>
        <v>#VALUE!</v>
      </c>
    </row>
    <row r="22" ht="36" hidden="1" customHeight="1" spans="1:10">
      <c r="A22" s="49" t="s">
        <v>104</v>
      </c>
      <c r="B22" s="49"/>
      <c r="C22" s="49"/>
      <c r="D22" s="49"/>
      <c r="E22" s="49"/>
      <c r="F22" s="49"/>
      <c r="G22" s="48"/>
      <c r="H22" s="48"/>
      <c r="I22" s="48"/>
      <c r="J22" s="48"/>
    </row>
  </sheetData>
  <mergeCells count="11">
    <mergeCell ref="A1:G1"/>
    <mergeCell ref="A22:F22"/>
    <mergeCell ref="A3:A4"/>
    <mergeCell ref="C3:C7"/>
    <mergeCell ref="D3:D7"/>
    <mergeCell ref="E3:E7"/>
    <mergeCell ref="F3:F7"/>
    <mergeCell ref="G3:G7"/>
    <mergeCell ref="H3:H7"/>
    <mergeCell ref="I3:I7"/>
    <mergeCell ref="J3:J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8"/>
  <sheetViews>
    <sheetView view="pageBreakPreview" zoomScale="85" zoomScaleNormal="100" workbookViewId="0">
      <selection activeCell="H2" sqref="H2"/>
    </sheetView>
  </sheetViews>
  <sheetFormatPr defaultColWidth="7.875" defaultRowHeight="15" outlineLevelRow="7"/>
  <cols>
    <col min="1" max="1" width="6.25" style="5" customWidth="1"/>
    <col min="2" max="2" width="13.625" style="5" customWidth="1"/>
    <col min="3" max="4" width="19.375" style="5" customWidth="1"/>
    <col min="5" max="5" width="11.5" style="5" customWidth="1"/>
    <col min="6" max="6" width="11.75" style="5" customWidth="1"/>
    <col min="7" max="7" width="14.75" style="5" customWidth="1"/>
    <col min="8" max="8" width="28.125" style="5" customWidth="1"/>
    <col min="9" max="9" width="13.875" style="5" customWidth="1"/>
    <col min="10" max="10" width="12.375" style="5" customWidth="1"/>
    <col min="11" max="11" width="8.125" style="5" customWidth="1"/>
    <col min="12" max="12" width="7.5" style="5" customWidth="1"/>
    <col min="13" max="13" width="16.375" style="6" customWidth="1"/>
    <col min="14" max="14" width="65.125" style="5" customWidth="1"/>
    <col min="15" max="15" width="7.875" style="5"/>
    <col min="16" max="16" width="14.125" style="5" customWidth="1"/>
    <col min="17" max="17" width="7.875" style="5" customWidth="1"/>
    <col min="18" max="253" width="7.875" style="5"/>
    <col min="254" max="16384" width="7.875" style="7"/>
  </cols>
  <sheetData>
    <row r="1" s="1" customFormat="1" ht="53.1" customHeight="1" spans="1:253">
      <c r="A1" s="8" t="s">
        <v>105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</row>
    <row r="2" s="2" customFormat="1" ht="21.95" customHeight="1" spans="1:253">
      <c r="A2" s="5"/>
      <c r="B2" s="5"/>
      <c r="C2" s="5"/>
      <c r="D2" s="5"/>
      <c r="E2" s="5"/>
      <c r="F2" s="5"/>
      <c r="G2" s="5"/>
      <c r="H2" s="9" t="s">
        <v>106</v>
      </c>
      <c r="I2" s="5"/>
      <c r="J2" s="5"/>
      <c r="K2" s="5"/>
      <c r="L2" s="19"/>
      <c r="M2" s="19"/>
      <c r="N2" s="9" t="s">
        <v>77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</row>
    <row r="3" s="3" customFormat="1" ht="48.95" customHeight="1" spans="1:253">
      <c r="A3" s="10" t="s">
        <v>1</v>
      </c>
      <c r="B3" s="10" t="s">
        <v>107</v>
      </c>
      <c r="C3" s="10" t="s">
        <v>108</v>
      </c>
      <c r="D3" s="11" t="s">
        <v>109</v>
      </c>
      <c r="E3" s="11" t="s">
        <v>110</v>
      </c>
      <c r="F3" s="12" t="s">
        <v>111</v>
      </c>
      <c r="G3" s="12" t="s">
        <v>112</v>
      </c>
      <c r="H3" s="10" t="s">
        <v>113</v>
      </c>
      <c r="I3" s="12" t="s">
        <v>114</v>
      </c>
      <c r="J3" s="20" t="s">
        <v>115</v>
      </c>
      <c r="K3" s="12" t="s">
        <v>116</v>
      </c>
      <c r="L3" s="12" t="s">
        <v>117</v>
      </c>
      <c r="M3" s="10" t="s">
        <v>118</v>
      </c>
      <c r="N3" s="21" t="s">
        <v>119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</row>
    <row r="4" s="4" customFormat="1" ht="128.1" customHeight="1" spans="1:253">
      <c r="A4" s="13" t="s">
        <v>8</v>
      </c>
      <c r="B4" s="14"/>
      <c r="C4" s="14"/>
      <c r="D4" s="15" t="s">
        <v>120</v>
      </c>
      <c r="E4" s="14"/>
      <c r="F4" s="14"/>
      <c r="G4" s="14"/>
      <c r="H4" s="14"/>
      <c r="I4" s="23">
        <f>SUBTOTAL(9,I5:I8)</f>
        <v>0</v>
      </c>
      <c r="J4" s="23" t="s">
        <v>121</v>
      </c>
      <c r="K4" s="24" t="s">
        <v>122</v>
      </c>
      <c r="L4" s="24" t="s">
        <v>123</v>
      </c>
      <c r="M4" s="25" t="s">
        <v>124</v>
      </c>
      <c r="N4" s="26" t="s">
        <v>125</v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</row>
    <row r="5" s="4" customFormat="1" ht="41.1" customHeight="1" spans="1:253">
      <c r="A5" s="16"/>
      <c r="B5" s="17"/>
      <c r="C5" s="17"/>
      <c r="D5" s="17"/>
      <c r="E5" s="17"/>
      <c r="F5" s="17"/>
      <c r="G5" s="17"/>
      <c r="H5" s="18"/>
      <c r="I5" s="28"/>
      <c r="J5" s="28"/>
      <c r="K5" s="29"/>
      <c r="L5" s="28"/>
      <c r="M5" s="17"/>
      <c r="N5" s="30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</row>
    <row r="6" s="4" customFormat="1" ht="75.95" customHeight="1" spans="1:253">
      <c r="A6" s="16"/>
      <c r="B6" s="17"/>
      <c r="C6" s="17"/>
      <c r="D6" s="17"/>
      <c r="E6" s="17"/>
      <c r="F6" s="17"/>
      <c r="G6" s="17"/>
      <c r="H6" s="18"/>
      <c r="I6" s="28"/>
      <c r="J6" s="28"/>
      <c r="K6" s="29"/>
      <c r="L6" s="28"/>
      <c r="M6" s="17"/>
      <c r="N6" s="31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</row>
    <row r="7" s="4" customFormat="1" ht="60" customHeight="1" spans="1:253">
      <c r="A7" s="16"/>
      <c r="B7" s="17"/>
      <c r="C7" s="17"/>
      <c r="D7" s="17"/>
      <c r="E7" s="17"/>
      <c r="F7" s="17"/>
      <c r="G7" s="17"/>
      <c r="H7" s="18"/>
      <c r="I7" s="28"/>
      <c r="J7" s="28"/>
      <c r="K7" s="29"/>
      <c r="L7" s="28"/>
      <c r="M7" s="17"/>
      <c r="N7" s="31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</row>
    <row r="8" s="4" customFormat="1" ht="60" customHeight="1" spans="1:253">
      <c r="A8" s="16"/>
      <c r="B8" s="17"/>
      <c r="C8" s="17"/>
      <c r="D8" s="17"/>
      <c r="E8" s="17"/>
      <c r="F8" s="17"/>
      <c r="G8" s="17"/>
      <c r="H8" s="18"/>
      <c r="I8" s="28"/>
      <c r="J8" s="28"/>
      <c r="K8" s="29"/>
      <c r="L8" s="28"/>
      <c r="M8" s="17"/>
      <c r="N8" s="31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</row>
  </sheetData>
  <sheetProtection selectLockedCells="1" selectUnlockedCells="1"/>
  <autoFilter ref="A4:IS8">
    <extLst/>
  </autoFilter>
  <mergeCells count="2">
    <mergeCell ref="A1:N1"/>
    <mergeCell ref="I2:K2"/>
  </mergeCells>
  <dataValidations count="1">
    <dataValidation allowBlank="1" showInputMessage="1" showErrorMessage="1" sqref="D3:E3 A4 D4 M1:M8"/>
  </dataValidations>
  <printOptions horizontalCentered="1"/>
  <pageMargins left="0.708333333333333" right="0.629861111111111" top="0.66875" bottom="0.590277777777778" header="0.313888888888889" footer="0.313888888888889"/>
  <pageSetup paperSize="9" scale="52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人员清单</vt:lpstr>
      <vt:lpstr>额度安排</vt:lpstr>
      <vt:lpstr>2024年10月科室支出需求(考核项目经费)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邓富文</dc:creator>
  <cp:lastModifiedBy>WPS_1602141793</cp:lastModifiedBy>
  <dcterms:created xsi:type="dcterms:W3CDTF">2024-08-01T06:00:00Z</dcterms:created>
  <dcterms:modified xsi:type="dcterms:W3CDTF">2025-07-10T09:17:27Z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26ADD09DAAF04B9F995287D495E48264</vt:lpwstr>
  </property>
  <property fmtid="{D5CDD505-2E9C-101B-9397-08002B2CF9AE}" pid="3" name="KSOProductBuildVer">
    <vt:lpwstr>2052-11.8.2.11019</vt:lpwstr>
  </property>
</Properties>
</file>